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"/>
    </mc:Choice>
  </mc:AlternateContent>
  <xr:revisionPtr revIDLastSave="0" documentId="13_ncr:1_{FBD32CFB-6369-45E6-8940-E2DE3C212E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2" i="3" l="1"/>
  <c r="D16" i="3"/>
  <c r="D10" i="3"/>
  <c r="D26" i="3"/>
  <c r="O74" i="3"/>
  <c r="O87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N87" i="3"/>
  <c r="N74" i="3"/>
  <c r="N52" i="3"/>
  <c r="N26" i="3"/>
  <c r="N16" i="3"/>
  <c r="N10" i="3"/>
  <c r="M26" i="3"/>
  <c r="M16" i="3"/>
  <c r="M10" i="3"/>
  <c r="M74" i="3" s="1"/>
  <c r="M87" i="3" s="1"/>
  <c r="L52" i="3"/>
  <c r="L26" i="3"/>
  <c r="L16" i="3"/>
  <c r="L10" i="3"/>
  <c r="K26" i="3"/>
  <c r="K16" i="3"/>
  <c r="K10" i="3"/>
  <c r="J10" i="3"/>
  <c r="J26" i="3"/>
  <c r="J16" i="3"/>
  <c r="J74" i="3" s="1"/>
  <c r="J87" i="3" s="1"/>
  <c r="I52" i="3"/>
  <c r="I26" i="3"/>
  <c r="I16" i="3"/>
  <c r="I10" i="3"/>
  <c r="C10" i="3"/>
  <c r="C16" i="3"/>
  <c r="D74" i="3" l="1"/>
  <c r="K74" i="3"/>
  <c r="K87" i="3" s="1"/>
  <c r="L74" i="3"/>
  <c r="L87" i="3" s="1"/>
  <c r="I74" i="3"/>
  <c r="I87" i="3" s="1"/>
  <c r="H26" i="3"/>
  <c r="H16" i="3"/>
  <c r="G10" i="3"/>
  <c r="H10" i="3"/>
  <c r="G16" i="3"/>
  <c r="G74" i="3" s="1"/>
  <c r="G87" i="3" s="1"/>
  <c r="F16" i="3"/>
  <c r="F10" i="3"/>
  <c r="E10" i="3"/>
  <c r="H74" i="3" l="1"/>
  <c r="H87" i="3" s="1"/>
  <c r="F74" i="3"/>
  <c r="F87" i="3" s="1"/>
  <c r="D87" i="3"/>
  <c r="C74" i="3" l="1"/>
  <c r="C87" i="3" s="1"/>
  <c r="E16" i="3" l="1"/>
  <c r="E74" i="3" l="1"/>
  <c r="E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<sst xmlns="http://schemas.openxmlformats.org/spreadsheetml/2006/main" count="101" uniqueCount="101">
  <si>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</si>
  <si>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</si>
  <si>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</si>
  <si>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</si>
  <si>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</si>
  <si>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</si>
  <si>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</si>
  <si>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</si>
  <si>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</si>
  <si>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</si>
  <si>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</si>
  <si>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</si>
  <si>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</si>
  <si>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</si>
  <si>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</si>
  <si>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</si>
  <si>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</si>
  <si>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</si>
  <si>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</si>
  <si>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</si>
  <si>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</si>
  <si>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</si>
  <si>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</si>
  <si>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</si>
  <si>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</si>
  <si>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</si>
  <si>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</si>
  <si>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</si>
  <si>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</si>
  <si>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</si>
  <si>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</si>
  <si>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</si>
  <si>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</si>
  <si>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</si>
  <si>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</si>
  <si>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</si>
  <si>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</si>
  <si>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</si>
  <si>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</si>
  <si>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</si>
  <si>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</si>
  <si>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</si>
  <si>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</si>
  <si>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</si>
  <si>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</si>
  <si>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</si>
  <si>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</si>
  <si>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</si>
  <si>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</si>
  <si>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</si>
  <si>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</si>
  <si>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</si>
  <si>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</si>
  <si>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</si>
  <si>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</si>
  <si>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</si>
  <si>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</si>
  <si>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</si>
  <si>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</si>
  <si>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</si>
  <si>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</si>
  <si>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</si>
  <si>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</si>
  <si>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</si>
  <si>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</si>
  <si>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</si>
  <si>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</si>
  <si>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</si>
  <si>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</si>
  <si>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</si>
  <si>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</si>
  <si>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</si>
  <si>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</si>
  <si>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</si>
  <si>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</si>
  <si>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</si>
  <si>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</si>
  <si>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</si>
  <si>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</si>
  <si>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</si>
  <si>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</si>
  <si>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</si>
  <si>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</si>
  <si>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</si>
  <si>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</si>
  <si>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</si>
  <si>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TOTAL</t>
  </si>
  <si>
    <t>Año 2025</t>
  </si>
  <si>
    <t>Febrero</t>
  </si>
  <si>
    <t>Marzo</t>
  </si>
  <si>
    <t>Abril</t>
  </si>
  <si>
    <t>Mayo</t>
  </si>
  <si>
    <t>Lic.Fabio Ureña Ortiz</t>
  </si>
  <si>
    <t>Director Administrativo y Financiero</t>
  </si>
  <si>
    <t>Junio</t>
  </si>
  <si>
    <t>Julio</t>
  </si>
  <si>
    <t>Agosto</t>
  </si>
  <si>
    <t>Septiembre</t>
  </si>
  <si>
    <t>Octubre</t>
  </si>
  <si>
    <t>Fecha de registro: hasta el 31  de Octubre  del 2025</t>
  </si>
  <si>
    <t>Fecha de imputación: hasta el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</si>
</sst>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3" borderId="6" xfId="0" applyFont="1" applyFill="1" applyBorder="1" applyAlignment="1">
      <alignment horizontal="center" vertical="center" wrapText="1"/>
    </xf>
    <xf numFmtId="43" fontId="10" fillId="0" borderId="4" xfId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44" fontId="8" fillId="0" borderId="0" xfId="0" applyNumberFormat="1" applyFont="1" applyAlignment="1">
      <alignment vertical="center"/>
    </xf>
    <xf numFmtId="164" fontId="11" fillId="4" borderId="8" xfId="1" applyNumberFormat="1" applyFont="1" applyFill="1" applyBorder="1" applyAlignment="1">
      <alignment horizontal="right" vertical="center" wrapText="1"/>
    </xf>
    <xf numFmtId="164" fontId="11" fillId="4" borderId="3" xfId="1" applyNumberFormat="1" applyFont="1" applyFill="1" applyBorder="1" applyAlignment="1">
      <alignment horizontal="right" vertical="center" wrapText="1"/>
    </xf>
    <xf numFmtId="0" fontId="10" fillId="0" borderId="0" xfId="0" applyFont="1"/>
    <xf numFmtId="0" fontId="6" fillId="5" borderId="2" xfId="0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right" vertical="center" wrapText="1"/>
    </xf>
    <xf numFmtId="164" fontId="11" fillId="6" borderId="7" xfId="1" applyNumberFormat="1" applyFont="1" applyFill="1" applyBorder="1" applyAlignment="1">
      <alignment horizontal="right" vertical="center" wrapText="1"/>
    </xf>
    <xf numFmtId="164" fontId="6" fillId="5" borderId="7" xfId="0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129390</xdr:colOff>
      <xdr:row>1</xdr:row>
      <xdr:rowOff>31092</xdr:rowOff>
    </xdr:from>
    <xdr:to>
      <xdr:col>1</xdr:col>
      <xdr:colOff>1863970</xdr:colOff>
      <xdr:row>3</xdr:row>
      <xdr:rowOff>170668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217359"/>
          <a:ext cx="1734580" cy="5967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04"/>
  <sheetViews>
    <sheetView showGridLines="0" tabSelected="1" view="pageBreakPreview" zoomScale="50" zoomScaleNormal="90" zoomScaleSheetLayoutView="50" workbookViewId="0">
      <selection activeCell="F25" sqref="F25"/>
    </sheetView>
  </sheetViews>
  <sheetFormatPr baseColWidth="10" defaultColWidth="9.109375" defaultRowHeight="14.4" x14ac:dyDescent="0.3"/>
  <cols>
    <col min="2" max="2" width="43.21875" customWidth="1"/>
    <col min="3" max="3" width="24.21875" customWidth="1"/>
    <col min="4" max="4" width="24.33203125" style="33" customWidth="1"/>
    <col min="5" max="5" width="23.77734375" style="5" customWidth="1"/>
    <col min="6" max="7" width="23" style="5" customWidth="1"/>
    <col min="8" max="8" width="23.77734375" style="5" customWidth="1"/>
    <col min="9" max="9" width="23.44140625" style="5" customWidth="1"/>
    <col min="10" max="10" width="23.5546875" style="5" customWidth="1"/>
    <col min="11" max="11" width="23.77734375" style="5" customWidth="1"/>
    <col min="12" max="14" width="24.109375" style="5" customWidth="1"/>
    <col min="15" max="15" width="29.5546875" style="5" customWidth="1"/>
    <col min="16" max="16" width="24.44140625" customWidth="1"/>
    <col min="17" max="17" width="96.6640625" bestFit="1" customWidth="1"/>
    <col min="19" max="26" width="6" bestFit="1" customWidth="1"/>
    <col min="27" max="28" width="7" bestFit="1" customWidth="1"/>
  </cols>
  <sheetData>
    <row r="2" spans="2:28" ht="18" x14ac:dyDescent="0.35">
      <c r="B2" s="48" t="s">
        <v>83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Q2" s="1"/>
    </row>
    <row r="3" spans="2:28" ht="18" x14ac:dyDescent="0.3">
      <c r="B3" s="48" t="s">
        <v>82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Q3" s="3"/>
    </row>
    <row r="4" spans="2:28" ht="18" x14ac:dyDescent="0.3">
      <c r="B4" s="48" t="s">
        <v>87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Q4" s="3"/>
    </row>
    <row r="5" spans="2:28" ht="15.6" x14ac:dyDescent="0.3">
      <c r="B5" s="49" t="s">
        <v>80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Q5" s="3"/>
    </row>
    <row r="6" spans="2:28" x14ac:dyDescent="0.3">
      <c r="B6" s="50" t="s">
        <v>36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Q6" s="3"/>
    </row>
    <row r="7" spans="2:28" x14ac:dyDescent="0.3">
      <c r="Q7" s="3"/>
    </row>
    <row r="8" spans="2:28" s="13" customFormat="1" ht="15.6" x14ac:dyDescent="0.3">
      <c r="B8" s="2" t="s">
        <v>0</v>
      </c>
      <c r="C8" s="32" t="s">
        <v>84</v>
      </c>
      <c r="D8" s="34" t="s">
        <v>85</v>
      </c>
      <c r="E8" s="7" t="s">
        <v>79</v>
      </c>
      <c r="F8" s="7" t="s">
        <v>88</v>
      </c>
      <c r="G8" s="7" t="s">
        <v>89</v>
      </c>
      <c r="H8" s="7" t="s">
        <v>90</v>
      </c>
      <c r="I8" s="7" t="s">
        <v>91</v>
      </c>
      <c r="J8" s="7" t="s">
        <v>94</v>
      </c>
      <c r="K8" s="7" t="s">
        <v>95</v>
      </c>
      <c r="L8" s="7" t="s">
        <v>96</v>
      </c>
      <c r="M8" s="7" t="s">
        <v>97</v>
      </c>
      <c r="N8" s="7" t="s">
        <v>98</v>
      </c>
      <c r="O8" s="7" t="s">
        <v>86</v>
      </c>
      <c r="AA8" s="14"/>
      <c r="AB8" s="14"/>
    </row>
    <row r="9" spans="2:28" ht="17.25" customHeight="1" x14ac:dyDescent="0.3">
      <c r="B9" s="15" t="s">
        <v>1</v>
      </c>
      <c r="C9" s="28"/>
      <c r="D9" s="3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2:28" s="8" customFormat="1" ht="27.6" customHeight="1" x14ac:dyDescent="0.3">
      <c r="B10" s="17" t="s">
        <v>2</v>
      </c>
      <c r="C10" s="18">
        <f>C11+C12+C13+C14+C15</f>
        <v>709547520</v>
      </c>
      <c r="D10" s="36">
        <f>D11+D12+D13+D14+D15</f>
        <v>692872614.90999997</v>
      </c>
      <c r="E10" s="18">
        <f t="shared" ref="E10:I10" si="0">E11+E12+E15</f>
        <v>43549245.270000003</v>
      </c>
      <c r="F10" s="18">
        <f t="shared" si="0"/>
        <v>42667214.400000006</v>
      </c>
      <c r="G10" s="18">
        <f t="shared" si="0"/>
        <v>42670820</v>
      </c>
      <c r="H10" s="18">
        <f t="shared" si="0"/>
        <v>42538710.269999996</v>
      </c>
      <c r="I10" s="18">
        <f t="shared" si="0"/>
        <v>79291616.849999994</v>
      </c>
      <c r="J10" s="18">
        <f>J11+J12+J15</f>
        <v>45407139.559999995</v>
      </c>
      <c r="K10" s="18">
        <f>K11+K12+K15</f>
        <v>44766830.259999998</v>
      </c>
      <c r="L10" s="18">
        <f>L11+L12+L15</f>
        <v>43676018.230000004</v>
      </c>
      <c r="M10" s="18">
        <f>M11+M12+M15</f>
        <v>44474903.590000004</v>
      </c>
      <c r="N10" s="18">
        <f>N11+N12+N15</f>
        <v>83399830.139999986</v>
      </c>
      <c r="O10" s="18">
        <f>E10+F10+G10+H10+I10+J10+K10+L10+M10+N10</f>
        <v>512442328.56999993</v>
      </c>
      <c r="P10" s="11"/>
      <c r="S10" s="12"/>
    </row>
    <row r="11" spans="2:28" ht="20.399999999999999" customHeight="1" x14ac:dyDescent="0.3">
      <c r="B11" s="19" t="s">
        <v>3</v>
      </c>
      <c r="C11" s="20">
        <v>507498286</v>
      </c>
      <c r="D11" s="37">
        <v>516338249.08999997</v>
      </c>
      <c r="E11" s="20">
        <v>36184812.990000002</v>
      </c>
      <c r="F11" s="20">
        <v>35314030.200000003</v>
      </c>
      <c r="G11" s="20">
        <v>36087955.409999996</v>
      </c>
      <c r="H11" s="20">
        <v>34933204.439999998</v>
      </c>
      <c r="I11" s="20">
        <v>38898064.420000002</v>
      </c>
      <c r="J11" s="20">
        <v>37744225.159999996</v>
      </c>
      <c r="K11" s="20">
        <v>36970355.759999998</v>
      </c>
      <c r="L11" s="20">
        <v>35985051.880000003</v>
      </c>
      <c r="M11" s="20">
        <v>36731950.030000001</v>
      </c>
      <c r="N11" s="20">
        <v>39262154.079999998</v>
      </c>
      <c r="O11" s="18">
        <f t="shared" ref="O11:O73" si="1">E11+F11+G11+H11+I11+J11+K11+L11+M11+N11</f>
        <v>368111804.36999995</v>
      </c>
    </row>
    <row r="12" spans="2:28" ht="21" customHeight="1" x14ac:dyDescent="0.3">
      <c r="B12" s="19" t="s">
        <v>4</v>
      </c>
      <c r="C12" s="20">
        <v>120953426</v>
      </c>
      <c r="D12" s="37">
        <v>98505779.579999998</v>
      </c>
      <c r="E12" s="20">
        <v>1903000</v>
      </c>
      <c r="F12" s="20">
        <v>2048000</v>
      </c>
      <c r="G12" s="20">
        <v>1554000</v>
      </c>
      <c r="H12" s="20">
        <v>2547000</v>
      </c>
      <c r="I12" s="20">
        <v>35156624.549999997</v>
      </c>
      <c r="J12" s="20">
        <v>2237000</v>
      </c>
      <c r="K12" s="20">
        <v>2245000</v>
      </c>
      <c r="L12" s="20">
        <v>2223000</v>
      </c>
      <c r="M12" s="20">
        <v>2260000</v>
      </c>
      <c r="N12" s="20">
        <v>38605110.240000002</v>
      </c>
      <c r="O12" s="18">
        <f t="shared" si="1"/>
        <v>90778734.789999992</v>
      </c>
    </row>
    <row r="13" spans="2:28" ht="25.2" customHeight="1" x14ac:dyDescent="0.3">
      <c r="B13" s="19" t="s">
        <v>37</v>
      </c>
      <c r="C13" s="20">
        <v>200000</v>
      </c>
      <c r="D13" s="37">
        <v>200000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18">
        <f t="shared" si="1"/>
        <v>0</v>
      </c>
    </row>
    <row r="14" spans="2:28" ht="22.2" customHeight="1" x14ac:dyDescent="0.3">
      <c r="B14" s="19" t="s">
        <v>5</v>
      </c>
      <c r="C14" s="20">
        <v>0</v>
      </c>
      <c r="D14" s="37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18">
        <f t="shared" si="1"/>
        <v>0</v>
      </c>
    </row>
    <row r="15" spans="2:28" s="6" customFormat="1" ht="27" customHeight="1" x14ac:dyDescent="0.3">
      <c r="B15" s="22" t="s">
        <v>6</v>
      </c>
      <c r="C15" s="20">
        <v>80895808</v>
      </c>
      <c r="D15" s="37">
        <v>77828586.239999995</v>
      </c>
      <c r="E15" s="21">
        <v>5461432.2800000003</v>
      </c>
      <c r="F15" s="21">
        <v>5305184.2</v>
      </c>
      <c r="G15" s="21">
        <v>5028864.59</v>
      </c>
      <c r="H15" s="21">
        <v>5058505.83</v>
      </c>
      <c r="I15" s="21">
        <v>5236927.88</v>
      </c>
      <c r="J15" s="21">
        <v>5425914.4000000004</v>
      </c>
      <c r="K15" s="21">
        <v>5551474.5</v>
      </c>
      <c r="L15" s="21">
        <v>5467966.3499999996</v>
      </c>
      <c r="M15" s="21">
        <v>5482953.5599999996</v>
      </c>
      <c r="N15" s="21">
        <v>5532565.8200000003</v>
      </c>
      <c r="O15" s="18">
        <f t="shared" si="1"/>
        <v>53551789.410000004</v>
      </c>
    </row>
    <row r="16" spans="2:28" s="9" customFormat="1" ht="27" customHeight="1" x14ac:dyDescent="0.3">
      <c r="B16" s="17" t="s">
        <v>7</v>
      </c>
      <c r="C16" s="18">
        <f>C17+C18+C20+C19+C21+C22+C23+C24+C25</f>
        <v>604652268</v>
      </c>
      <c r="D16" s="36">
        <f>D17+D20+D21+D22+D23+D24+D25+D18</f>
        <v>671644297.13</v>
      </c>
      <c r="E16" s="23">
        <f>E17+E21+E25</f>
        <v>8957363.4000000004</v>
      </c>
      <c r="F16" s="23">
        <f>F17+F21+F22+F24+F25</f>
        <v>60898290.630000003</v>
      </c>
      <c r="G16" s="23">
        <f>G17+G21+G22+G24+G25</f>
        <v>43591596.299999997</v>
      </c>
      <c r="H16" s="23">
        <f>H17+H21+H22+H24</f>
        <v>45904181.560000002</v>
      </c>
      <c r="I16" s="23">
        <f>I17+I21+I22+I24+I25</f>
        <v>35110448.399999999</v>
      </c>
      <c r="J16" s="23">
        <f>J17+J18+J19+J20+J21+J22+J23+J24+J25</f>
        <v>37110523.519999996</v>
      </c>
      <c r="K16" s="23">
        <f>K17+K18+K21+K22+K24+K25</f>
        <v>60888372.429999992</v>
      </c>
      <c r="L16" s="23">
        <f>L17+L21+L22+L24+L25</f>
        <v>80040493.570000008</v>
      </c>
      <c r="M16" s="23">
        <f>M17+M21+M22+M23+M25</f>
        <v>38919245.839999996</v>
      </c>
      <c r="N16" s="23">
        <f>N17+N18+N21+N22+N23+N24+N25</f>
        <v>54569492.310000002</v>
      </c>
      <c r="O16" s="18">
        <f t="shared" si="1"/>
        <v>465990007.95999998</v>
      </c>
    </row>
    <row r="17" spans="2:15" ht="20.399999999999999" customHeight="1" x14ac:dyDescent="0.3">
      <c r="B17" s="19" t="s">
        <v>8</v>
      </c>
      <c r="C17" s="20">
        <v>102400000</v>
      </c>
      <c r="D17" s="37">
        <v>103500000</v>
      </c>
      <c r="E17" s="21">
        <v>8957363.4000000004</v>
      </c>
      <c r="F17" s="21">
        <v>6309597.1399999997</v>
      </c>
      <c r="G17" s="21">
        <v>10308687.560000001</v>
      </c>
      <c r="H17" s="21">
        <v>9284171.6799999997</v>
      </c>
      <c r="I17" s="21">
        <v>8468974.3200000003</v>
      </c>
      <c r="J17" s="21">
        <v>8098216.6200000001</v>
      </c>
      <c r="K17" s="21">
        <v>9693075.9299999997</v>
      </c>
      <c r="L17" s="21">
        <v>6850707.1900000004</v>
      </c>
      <c r="M17" s="21">
        <v>8464162.5999999996</v>
      </c>
      <c r="N17" s="21">
        <v>11580363.82</v>
      </c>
      <c r="O17" s="18">
        <f t="shared" si="1"/>
        <v>88015320.25999999</v>
      </c>
    </row>
    <row r="18" spans="2:15" s="6" customFormat="1" x14ac:dyDescent="0.3">
      <c r="B18" s="22" t="s">
        <v>9</v>
      </c>
      <c r="C18" s="20"/>
      <c r="D18" s="37">
        <v>471996.6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81526.2</v>
      </c>
      <c r="L18" s="21">
        <v>0</v>
      </c>
      <c r="M18" s="21">
        <v>0</v>
      </c>
      <c r="N18" s="21">
        <v>49996.6</v>
      </c>
      <c r="O18" s="18">
        <f t="shared" si="1"/>
        <v>131522.79999999999</v>
      </c>
    </row>
    <row r="19" spans="2:15" ht="17.399999999999999" customHeight="1" x14ac:dyDescent="0.3">
      <c r="B19" s="19" t="s">
        <v>10</v>
      </c>
      <c r="C19" s="20">
        <v>0</v>
      </c>
      <c r="D19" s="37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18">
        <f t="shared" si="1"/>
        <v>0</v>
      </c>
    </row>
    <row r="20" spans="2:15" ht="18" customHeight="1" x14ac:dyDescent="0.3">
      <c r="B20" s="19" t="s">
        <v>11</v>
      </c>
      <c r="C20" s="20">
        <v>0</v>
      </c>
      <c r="D20" s="37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18">
        <f t="shared" si="1"/>
        <v>0</v>
      </c>
    </row>
    <row r="21" spans="2:15" ht="18.600000000000001" customHeight="1" x14ac:dyDescent="0.3">
      <c r="B21" s="19" t="s">
        <v>12</v>
      </c>
      <c r="C21" s="20">
        <v>470829197</v>
      </c>
      <c r="D21" s="37">
        <v>514055330.72000003</v>
      </c>
      <c r="E21" s="21">
        <v>0</v>
      </c>
      <c r="F21" s="21">
        <v>53557841.68</v>
      </c>
      <c r="G21" s="21">
        <v>22440008.010000002</v>
      </c>
      <c r="H21" s="21">
        <v>32949289.73</v>
      </c>
      <c r="I21" s="21">
        <v>25994567.18</v>
      </c>
      <c r="J21" s="21">
        <v>25562215.18</v>
      </c>
      <c r="K21" s="21">
        <v>49181958.219999999</v>
      </c>
      <c r="L21" s="21">
        <v>71949545.900000006</v>
      </c>
      <c r="M21" s="21">
        <v>29568831.989999998</v>
      </c>
      <c r="N21" s="21">
        <v>41521226.969999999</v>
      </c>
      <c r="O21" s="18">
        <f t="shared" si="1"/>
        <v>352725484.86000001</v>
      </c>
    </row>
    <row r="22" spans="2:15" ht="21" customHeight="1" x14ac:dyDescent="0.3">
      <c r="B22" s="19" t="s">
        <v>13</v>
      </c>
      <c r="C22" s="20">
        <v>5950000</v>
      </c>
      <c r="D22" s="37">
        <v>6873363</v>
      </c>
      <c r="E22" s="21">
        <v>0</v>
      </c>
      <c r="F22" s="21">
        <v>520436.61</v>
      </c>
      <c r="G22" s="21">
        <v>473663.81</v>
      </c>
      <c r="H22" s="21">
        <v>303533.31</v>
      </c>
      <c r="I22" s="21">
        <v>276106.90000000002</v>
      </c>
      <c r="J22" s="21">
        <v>2231694.92</v>
      </c>
      <c r="K22" s="21">
        <v>243468.08</v>
      </c>
      <c r="L22" s="21">
        <v>389320.81</v>
      </c>
      <c r="M22" s="21">
        <v>473322.05</v>
      </c>
      <c r="N22" s="21">
        <v>440587.21</v>
      </c>
      <c r="O22" s="18">
        <f t="shared" si="1"/>
        <v>5352133.6999999993</v>
      </c>
    </row>
    <row r="23" spans="2:15" ht="41.4" x14ac:dyDescent="0.3">
      <c r="B23" s="19" t="s">
        <v>14</v>
      </c>
      <c r="C23" s="20">
        <v>0</v>
      </c>
      <c r="D23" s="37">
        <v>3986540.12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55460</v>
      </c>
      <c r="N23" s="21">
        <v>248000</v>
      </c>
      <c r="O23" s="18">
        <f t="shared" si="1"/>
        <v>303460</v>
      </c>
    </row>
    <row r="24" spans="2:15" s="6" customFormat="1" ht="27.6" x14ac:dyDescent="0.3">
      <c r="B24" s="22" t="s">
        <v>15</v>
      </c>
      <c r="C24" s="20">
        <v>21823071</v>
      </c>
      <c r="D24" s="37">
        <v>37996066.689999998</v>
      </c>
      <c r="E24" s="21">
        <v>0</v>
      </c>
      <c r="F24" s="21">
        <v>11700</v>
      </c>
      <c r="G24" s="21">
        <v>10080160.52</v>
      </c>
      <c r="H24" s="21">
        <v>3367186.84</v>
      </c>
      <c r="I24" s="21">
        <v>10800</v>
      </c>
      <c r="J24" s="21">
        <v>255800</v>
      </c>
      <c r="K24" s="21">
        <v>1377178</v>
      </c>
      <c r="L24" s="21">
        <v>211747.28</v>
      </c>
      <c r="M24" s="21">
        <v>0</v>
      </c>
      <c r="N24" s="21">
        <v>251200</v>
      </c>
      <c r="O24" s="18">
        <f t="shared" si="1"/>
        <v>15565772.639999999</v>
      </c>
    </row>
    <row r="25" spans="2:15" ht="24.6" customHeight="1" x14ac:dyDescent="0.3">
      <c r="B25" s="19" t="s">
        <v>38</v>
      </c>
      <c r="C25" s="20">
        <v>3650000</v>
      </c>
      <c r="D25" s="37">
        <v>4761000</v>
      </c>
      <c r="E25" s="21">
        <v>0</v>
      </c>
      <c r="F25" s="21">
        <v>498715.2</v>
      </c>
      <c r="G25" s="21">
        <v>289076.40000000002</v>
      </c>
      <c r="H25" s="21">
        <v>0</v>
      </c>
      <c r="I25" s="21">
        <v>360000</v>
      </c>
      <c r="J25" s="21">
        <v>962596.8</v>
      </c>
      <c r="K25" s="21">
        <v>311166</v>
      </c>
      <c r="L25" s="21">
        <v>639172.39</v>
      </c>
      <c r="M25" s="21">
        <v>357469.2</v>
      </c>
      <c r="N25" s="21">
        <v>478117.71</v>
      </c>
      <c r="O25" s="18">
        <f t="shared" si="1"/>
        <v>3896313.7000000007</v>
      </c>
    </row>
    <row r="26" spans="2:15" s="10" customFormat="1" ht="33" customHeight="1" x14ac:dyDescent="0.3">
      <c r="B26" s="17" t="s">
        <v>16</v>
      </c>
      <c r="C26" s="18">
        <v>13200000</v>
      </c>
      <c r="D26" s="36">
        <f>D27+D28+D29+D31+D33+D34+D35</f>
        <v>14829875.959999999</v>
      </c>
      <c r="E26" s="23">
        <v>0</v>
      </c>
      <c r="F26" s="23">
        <v>0</v>
      </c>
      <c r="G26" s="23">
        <v>0</v>
      </c>
      <c r="H26" s="23">
        <f>H27</f>
        <v>246848</v>
      </c>
      <c r="I26" s="23">
        <f>I28+I33</f>
        <v>204804.9</v>
      </c>
      <c r="J26" s="23">
        <f>J28+J29+J33+J35</f>
        <v>1984144.7</v>
      </c>
      <c r="K26" s="23">
        <f>K27+K33+K35</f>
        <v>1382209.62</v>
      </c>
      <c r="L26" s="23">
        <f>L27+L33+L35</f>
        <v>1069940.04</v>
      </c>
      <c r="M26" s="23">
        <f>M27+M31+M35</f>
        <v>388840</v>
      </c>
      <c r="N26" s="23">
        <f>N31+N35</f>
        <v>298390.76</v>
      </c>
      <c r="O26" s="18">
        <f t="shared" si="1"/>
        <v>5575178.0199999996</v>
      </c>
    </row>
    <row r="27" spans="2:15" s="6" customFormat="1" ht="24.75" customHeight="1" x14ac:dyDescent="0.3">
      <c r="B27" s="22" t="s">
        <v>17</v>
      </c>
      <c r="C27" s="20">
        <v>0</v>
      </c>
      <c r="D27" s="37">
        <v>1295500</v>
      </c>
      <c r="E27" s="21">
        <v>0</v>
      </c>
      <c r="F27" s="21">
        <v>0</v>
      </c>
      <c r="G27" s="21">
        <v>0</v>
      </c>
      <c r="H27" s="21">
        <v>246848</v>
      </c>
      <c r="I27" s="21">
        <v>0</v>
      </c>
      <c r="J27" s="21">
        <v>0</v>
      </c>
      <c r="K27" s="21">
        <v>707720</v>
      </c>
      <c r="L27" s="21">
        <v>69900</v>
      </c>
      <c r="M27" s="21">
        <v>12420</v>
      </c>
      <c r="N27" s="21">
        <v>0</v>
      </c>
      <c r="O27" s="18">
        <f t="shared" si="1"/>
        <v>1036888</v>
      </c>
    </row>
    <row r="28" spans="2:15" ht="22.2" customHeight="1" x14ac:dyDescent="0.3">
      <c r="B28" s="19" t="s">
        <v>18</v>
      </c>
      <c r="C28" s="20">
        <v>0</v>
      </c>
      <c r="D28" s="37">
        <v>301100.59999999998</v>
      </c>
      <c r="E28" s="21">
        <v>0</v>
      </c>
      <c r="F28" s="21">
        <v>0</v>
      </c>
      <c r="G28" s="21">
        <v>0</v>
      </c>
      <c r="H28" s="21">
        <v>0</v>
      </c>
      <c r="I28" s="21">
        <v>53100</v>
      </c>
      <c r="J28" s="21">
        <v>248000.6</v>
      </c>
      <c r="K28" s="21">
        <v>0</v>
      </c>
      <c r="L28" s="21">
        <v>0</v>
      </c>
      <c r="M28" s="21">
        <v>0</v>
      </c>
      <c r="N28" s="21">
        <v>0</v>
      </c>
      <c r="O28" s="18">
        <f t="shared" si="1"/>
        <v>301100.59999999998</v>
      </c>
    </row>
    <row r="29" spans="2:15" ht="27.6" x14ac:dyDescent="0.3">
      <c r="B29" s="19" t="s">
        <v>19</v>
      </c>
      <c r="C29" s="20">
        <v>0</v>
      </c>
      <c r="D29" s="37">
        <v>554380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8177.4</v>
      </c>
      <c r="K29" s="21">
        <v>0</v>
      </c>
      <c r="L29" s="21">
        <v>0</v>
      </c>
      <c r="M29" s="21">
        <v>0</v>
      </c>
      <c r="N29" s="21">
        <v>0</v>
      </c>
      <c r="O29" s="18">
        <f t="shared" si="1"/>
        <v>8177.4</v>
      </c>
    </row>
    <row r="30" spans="2:15" ht="24" customHeight="1" x14ac:dyDescent="0.3">
      <c r="B30" s="19" t="s">
        <v>20</v>
      </c>
      <c r="C30" s="20">
        <v>0</v>
      </c>
      <c r="D30" s="37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18">
        <f t="shared" si="1"/>
        <v>0</v>
      </c>
    </row>
    <row r="31" spans="2:15" ht="27.6" x14ac:dyDescent="0.3">
      <c r="B31" s="19" t="s">
        <v>21</v>
      </c>
      <c r="C31" s="20">
        <v>0</v>
      </c>
      <c r="D31" s="37">
        <v>383920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287920</v>
      </c>
      <c r="N31" s="21">
        <v>90860</v>
      </c>
      <c r="O31" s="18">
        <f t="shared" si="1"/>
        <v>378780</v>
      </c>
    </row>
    <row r="32" spans="2:15" ht="27.6" x14ac:dyDescent="0.3">
      <c r="B32" s="19" t="s">
        <v>22</v>
      </c>
      <c r="C32" s="20">
        <v>0</v>
      </c>
      <c r="D32" s="37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18">
        <f t="shared" si="1"/>
        <v>0</v>
      </c>
    </row>
    <row r="33" spans="2:15" s="6" customFormat="1" ht="27.6" x14ac:dyDescent="0.3">
      <c r="B33" s="22" t="s">
        <v>23</v>
      </c>
      <c r="C33" s="20">
        <v>13200000</v>
      </c>
      <c r="D33" s="38">
        <v>9928355</v>
      </c>
      <c r="E33" s="21">
        <v>0</v>
      </c>
      <c r="F33" s="21">
        <v>0</v>
      </c>
      <c r="G33" s="21">
        <v>0</v>
      </c>
      <c r="H33" s="21">
        <v>0</v>
      </c>
      <c r="I33" s="21">
        <v>151704.9</v>
      </c>
      <c r="J33" s="21">
        <v>1690366</v>
      </c>
      <c r="K33" s="21">
        <v>56500.02</v>
      </c>
      <c r="L33" s="21">
        <v>949000</v>
      </c>
      <c r="M33" s="21">
        <v>0</v>
      </c>
      <c r="N33" s="21">
        <v>0</v>
      </c>
      <c r="O33" s="18">
        <f t="shared" si="1"/>
        <v>2847570.92</v>
      </c>
    </row>
    <row r="34" spans="2:15" ht="32.25" customHeight="1" x14ac:dyDescent="0.3">
      <c r="B34" s="19" t="s">
        <v>39</v>
      </c>
      <c r="C34" s="20">
        <v>0</v>
      </c>
      <c r="D34" s="37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18">
        <f t="shared" si="1"/>
        <v>0</v>
      </c>
    </row>
    <row r="35" spans="2:15" s="6" customFormat="1" ht="21.6" customHeight="1" x14ac:dyDescent="0.3">
      <c r="B35" s="22" t="s">
        <v>24</v>
      </c>
      <c r="C35" s="20"/>
      <c r="D35" s="37">
        <v>2366620.36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37600.699999999997</v>
      </c>
      <c r="K35" s="21">
        <v>617989.6</v>
      </c>
      <c r="L35" s="21">
        <v>51040.04</v>
      </c>
      <c r="M35" s="21">
        <v>88500</v>
      </c>
      <c r="N35" s="21">
        <v>207530.76</v>
      </c>
      <c r="O35" s="18">
        <f t="shared" si="1"/>
        <v>1002661.1</v>
      </c>
    </row>
    <row r="36" spans="2:15" s="9" customFormat="1" ht="20.25" customHeight="1" x14ac:dyDescent="0.3">
      <c r="B36" s="17" t="s">
        <v>25</v>
      </c>
      <c r="C36" s="18">
        <v>0</v>
      </c>
      <c r="D36" s="36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18">
        <f t="shared" si="1"/>
        <v>0</v>
      </c>
    </row>
    <row r="37" spans="2:15" ht="27.6" x14ac:dyDescent="0.3">
      <c r="B37" s="19" t="s">
        <v>26</v>
      </c>
      <c r="C37" s="20">
        <v>0</v>
      </c>
      <c r="D37" s="37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18">
        <f t="shared" si="1"/>
        <v>0</v>
      </c>
    </row>
    <row r="38" spans="2:15" ht="27.6" x14ac:dyDescent="0.3">
      <c r="B38" s="19" t="s">
        <v>40</v>
      </c>
      <c r="C38" s="20">
        <v>0</v>
      </c>
      <c r="D38" s="37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18">
        <f t="shared" si="1"/>
        <v>0</v>
      </c>
    </row>
    <row r="39" spans="2:15" ht="27.6" x14ac:dyDescent="0.3">
      <c r="B39" s="19" t="s">
        <v>41</v>
      </c>
      <c r="C39" s="20">
        <v>0</v>
      </c>
      <c r="D39" s="37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18">
        <f t="shared" si="1"/>
        <v>0</v>
      </c>
    </row>
    <row r="40" spans="2:15" ht="27.6" x14ac:dyDescent="0.3">
      <c r="B40" s="19" t="s">
        <v>42</v>
      </c>
      <c r="C40" s="20">
        <v>0</v>
      </c>
      <c r="D40" s="37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18">
        <f t="shared" si="1"/>
        <v>0</v>
      </c>
    </row>
    <row r="41" spans="2:15" ht="27.6" x14ac:dyDescent="0.3">
      <c r="B41" s="19" t="s">
        <v>43</v>
      </c>
      <c r="C41" s="20">
        <v>0</v>
      </c>
      <c r="D41" s="37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18">
        <f t="shared" si="1"/>
        <v>0</v>
      </c>
    </row>
    <row r="42" spans="2:15" ht="27.6" x14ac:dyDescent="0.3">
      <c r="B42" s="19" t="s">
        <v>27</v>
      </c>
      <c r="C42" s="20">
        <v>0</v>
      </c>
      <c r="D42" s="37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18">
        <f t="shared" si="1"/>
        <v>0</v>
      </c>
    </row>
    <row r="43" spans="2:15" ht="27.6" x14ac:dyDescent="0.3">
      <c r="B43" s="19" t="s">
        <v>44</v>
      </c>
      <c r="C43" s="20">
        <v>0</v>
      </c>
      <c r="D43" s="37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18">
        <f t="shared" si="1"/>
        <v>0</v>
      </c>
    </row>
    <row r="44" spans="2:15" s="9" customFormat="1" ht="17.25" customHeight="1" x14ac:dyDescent="0.3">
      <c r="B44" s="17" t="s">
        <v>45</v>
      </c>
      <c r="C44" s="18">
        <v>0</v>
      </c>
      <c r="D44" s="36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18">
        <f t="shared" si="1"/>
        <v>0</v>
      </c>
    </row>
    <row r="45" spans="2:15" ht="27.6" x14ac:dyDescent="0.3">
      <c r="B45" s="19" t="s">
        <v>46</v>
      </c>
      <c r="C45" s="20">
        <v>0</v>
      </c>
      <c r="D45" s="37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18">
        <f t="shared" si="1"/>
        <v>0</v>
      </c>
    </row>
    <row r="46" spans="2:15" ht="27.6" x14ac:dyDescent="0.3">
      <c r="B46" s="19" t="s">
        <v>47</v>
      </c>
      <c r="C46" s="20">
        <v>0</v>
      </c>
      <c r="D46" s="37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18">
        <f t="shared" si="1"/>
        <v>0</v>
      </c>
    </row>
    <row r="47" spans="2:15" ht="27.6" x14ac:dyDescent="0.3">
      <c r="B47" s="19" t="s">
        <v>48</v>
      </c>
      <c r="C47" s="20">
        <v>0</v>
      </c>
      <c r="D47" s="37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18">
        <f t="shared" si="1"/>
        <v>0</v>
      </c>
    </row>
    <row r="48" spans="2:15" ht="27.6" x14ac:dyDescent="0.3">
      <c r="B48" s="19" t="s">
        <v>49</v>
      </c>
      <c r="C48" s="20">
        <v>0</v>
      </c>
      <c r="D48" s="37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18">
        <f t="shared" si="1"/>
        <v>0</v>
      </c>
    </row>
    <row r="49" spans="2:15" ht="27.6" x14ac:dyDescent="0.3">
      <c r="B49" s="19" t="s">
        <v>50</v>
      </c>
      <c r="C49" s="20">
        <v>0</v>
      </c>
      <c r="D49" s="37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18">
        <f t="shared" si="1"/>
        <v>0</v>
      </c>
    </row>
    <row r="50" spans="2:15" ht="27.6" x14ac:dyDescent="0.3">
      <c r="B50" s="19" t="s">
        <v>51</v>
      </c>
      <c r="C50" s="20">
        <v>0</v>
      </c>
      <c r="D50" s="37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18">
        <f t="shared" si="1"/>
        <v>0</v>
      </c>
    </row>
    <row r="51" spans="2:15" ht="27.6" x14ac:dyDescent="0.3">
      <c r="B51" s="19" t="s">
        <v>52</v>
      </c>
      <c r="C51" s="20">
        <v>0</v>
      </c>
      <c r="D51" s="37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18">
        <f t="shared" si="1"/>
        <v>0</v>
      </c>
    </row>
    <row r="52" spans="2:15" s="8" customFormat="1" x14ac:dyDescent="0.3">
      <c r="B52" s="17" t="s">
        <v>28</v>
      </c>
      <c r="C52" s="18">
        <v>0</v>
      </c>
      <c r="D52" s="36">
        <f>D53+D54+D57</f>
        <v>1065000</v>
      </c>
      <c r="E52" s="23">
        <v>0</v>
      </c>
      <c r="F52" s="23">
        <v>0</v>
      </c>
      <c r="G52" s="23">
        <v>0</v>
      </c>
      <c r="H52" s="23">
        <v>0</v>
      </c>
      <c r="I52" s="23">
        <f>I53</f>
        <v>500320</v>
      </c>
      <c r="J52" s="23">
        <v>0</v>
      </c>
      <c r="K52" s="23">
        <v>0</v>
      </c>
      <c r="L52" s="23">
        <f>L57</f>
        <v>274709.71999999997</v>
      </c>
      <c r="M52" s="23">
        <v>0</v>
      </c>
      <c r="N52" s="23">
        <f>N53</f>
        <v>56050</v>
      </c>
      <c r="O52" s="18">
        <f t="shared" si="1"/>
        <v>831079.72</v>
      </c>
    </row>
    <row r="53" spans="2:15" ht="24" customHeight="1" x14ac:dyDescent="0.3">
      <c r="B53" s="19" t="s">
        <v>29</v>
      </c>
      <c r="C53" s="20">
        <v>0</v>
      </c>
      <c r="D53" s="37">
        <v>694000</v>
      </c>
      <c r="E53" s="21">
        <v>0</v>
      </c>
      <c r="F53" s="21">
        <v>0</v>
      </c>
      <c r="G53" s="21">
        <v>0</v>
      </c>
      <c r="H53" s="21">
        <v>0</v>
      </c>
      <c r="I53" s="21">
        <v>500320</v>
      </c>
      <c r="J53" s="21">
        <v>0</v>
      </c>
      <c r="K53" s="21">
        <v>0</v>
      </c>
      <c r="L53" s="21">
        <v>0</v>
      </c>
      <c r="M53" s="21">
        <v>0</v>
      </c>
      <c r="N53" s="21">
        <v>56050</v>
      </c>
      <c r="O53" s="18">
        <f t="shared" si="1"/>
        <v>556370</v>
      </c>
    </row>
    <row r="54" spans="2:15" s="6" customFormat="1" ht="27.6" x14ac:dyDescent="0.3">
      <c r="B54" s="22" t="s">
        <v>30</v>
      </c>
      <c r="C54" s="20">
        <v>0</v>
      </c>
      <c r="D54" s="37">
        <v>7000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18">
        <f t="shared" si="1"/>
        <v>0</v>
      </c>
    </row>
    <row r="55" spans="2:15" ht="27.6" x14ac:dyDescent="0.3">
      <c r="B55" s="19" t="s">
        <v>31</v>
      </c>
      <c r="C55" s="20">
        <v>0</v>
      </c>
      <c r="D55" s="37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18">
        <f t="shared" si="1"/>
        <v>0</v>
      </c>
    </row>
    <row r="56" spans="2:15" s="6" customFormat="1" ht="27.6" x14ac:dyDescent="0.3">
      <c r="B56" s="22" t="s">
        <v>32</v>
      </c>
      <c r="C56" s="20">
        <v>0</v>
      </c>
      <c r="D56" s="37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18">
        <f t="shared" si="1"/>
        <v>0</v>
      </c>
    </row>
    <row r="57" spans="2:15" s="6" customFormat="1" ht="27.6" x14ac:dyDescent="0.3">
      <c r="B57" s="22" t="s">
        <v>33</v>
      </c>
      <c r="C57" s="20">
        <v>0</v>
      </c>
      <c r="D57" s="37">
        <v>364000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274709.71999999997</v>
      </c>
      <c r="M57" s="21">
        <v>0</v>
      </c>
      <c r="N57" s="21">
        <v>0</v>
      </c>
      <c r="O57" s="18">
        <f t="shared" si="1"/>
        <v>274709.71999999997</v>
      </c>
    </row>
    <row r="58" spans="2:15" x14ac:dyDescent="0.3">
      <c r="B58" s="19" t="s">
        <v>53</v>
      </c>
      <c r="C58" s="20">
        <v>0</v>
      </c>
      <c r="D58" s="37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18">
        <f t="shared" si="1"/>
        <v>0</v>
      </c>
    </row>
    <row r="59" spans="2:15" x14ac:dyDescent="0.3">
      <c r="B59" s="19" t="s">
        <v>54</v>
      </c>
      <c r="C59" s="20">
        <v>0</v>
      </c>
      <c r="D59" s="37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18">
        <f t="shared" si="1"/>
        <v>0</v>
      </c>
    </row>
    <row r="60" spans="2:15" s="6" customFormat="1" x14ac:dyDescent="0.3">
      <c r="B60" s="22" t="s">
        <v>34</v>
      </c>
      <c r="C60" s="20">
        <v>0</v>
      </c>
      <c r="D60" s="37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18">
        <f t="shared" si="1"/>
        <v>0</v>
      </c>
    </row>
    <row r="61" spans="2:15" ht="27.6" x14ac:dyDescent="0.3">
      <c r="B61" s="19" t="s">
        <v>55</v>
      </c>
      <c r="C61" s="20">
        <v>0</v>
      </c>
      <c r="D61" s="37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18">
        <f t="shared" si="1"/>
        <v>0</v>
      </c>
    </row>
    <row r="62" spans="2:15" s="10" customFormat="1" ht="21.6" customHeight="1" x14ac:dyDescent="0.3">
      <c r="B62" s="17" t="s">
        <v>56</v>
      </c>
      <c r="C62" s="18">
        <v>0</v>
      </c>
      <c r="D62" s="36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18">
        <f t="shared" si="1"/>
        <v>0</v>
      </c>
    </row>
    <row r="63" spans="2:15" x14ac:dyDescent="0.3">
      <c r="B63" s="19" t="s">
        <v>57</v>
      </c>
      <c r="C63" s="20">
        <v>0</v>
      </c>
      <c r="D63" s="37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18">
        <f t="shared" si="1"/>
        <v>0</v>
      </c>
    </row>
    <row r="64" spans="2:15" s="6" customFormat="1" x14ac:dyDescent="0.3">
      <c r="B64" s="22" t="s">
        <v>58</v>
      </c>
      <c r="C64" s="20">
        <v>0</v>
      </c>
      <c r="D64" s="37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18">
        <f t="shared" si="1"/>
        <v>0</v>
      </c>
    </row>
    <row r="65" spans="2:15" ht="27.6" x14ac:dyDescent="0.3">
      <c r="B65" s="19" t="s">
        <v>59</v>
      </c>
      <c r="C65" s="20">
        <v>0</v>
      </c>
      <c r="D65" s="37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18">
        <f t="shared" si="1"/>
        <v>0</v>
      </c>
    </row>
    <row r="66" spans="2:15" ht="41.4" x14ac:dyDescent="0.3">
      <c r="B66" s="19" t="s">
        <v>60</v>
      </c>
      <c r="C66" s="20">
        <v>0</v>
      </c>
      <c r="D66" s="37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18">
        <f t="shared" si="1"/>
        <v>0</v>
      </c>
    </row>
    <row r="67" spans="2:15" s="9" customFormat="1" ht="27.6" x14ac:dyDescent="0.3">
      <c r="B67" s="17" t="s">
        <v>61</v>
      </c>
      <c r="C67" s="18">
        <v>0</v>
      </c>
      <c r="D67" s="36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18">
        <f t="shared" si="1"/>
        <v>0</v>
      </c>
    </row>
    <row r="68" spans="2:15" x14ac:dyDescent="0.3">
      <c r="B68" s="19" t="s">
        <v>62</v>
      </c>
      <c r="C68" s="20">
        <v>0</v>
      </c>
      <c r="D68" s="37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18">
        <f t="shared" si="1"/>
        <v>0</v>
      </c>
    </row>
    <row r="69" spans="2:15" ht="27.6" x14ac:dyDescent="0.3">
      <c r="B69" s="19" t="s">
        <v>63</v>
      </c>
      <c r="C69" s="20">
        <v>0</v>
      </c>
      <c r="D69" s="37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18">
        <f t="shared" si="1"/>
        <v>0</v>
      </c>
    </row>
    <row r="70" spans="2:15" s="9" customFormat="1" x14ac:dyDescent="0.3">
      <c r="B70" s="17" t="s">
        <v>64</v>
      </c>
      <c r="C70" s="18">
        <v>0</v>
      </c>
      <c r="D70" s="36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18">
        <f t="shared" si="1"/>
        <v>0</v>
      </c>
    </row>
    <row r="71" spans="2:15" x14ac:dyDescent="0.3">
      <c r="B71" s="19" t="s">
        <v>65</v>
      </c>
      <c r="C71" s="20">
        <v>0</v>
      </c>
      <c r="D71" s="37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18">
        <f t="shared" si="1"/>
        <v>0</v>
      </c>
    </row>
    <row r="72" spans="2:15" x14ac:dyDescent="0.3">
      <c r="B72" s="19" t="s">
        <v>66</v>
      </c>
      <c r="C72" s="20">
        <v>0</v>
      </c>
      <c r="D72" s="37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18">
        <f t="shared" si="1"/>
        <v>0</v>
      </c>
    </row>
    <row r="73" spans="2:15" ht="27.6" x14ac:dyDescent="0.3">
      <c r="B73" s="19" t="s">
        <v>67</v>
      </c>
      <c r="C73" s="20">
        <v>0</v>
      </c>
      <c r="D73" s="37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18">
        <f t="shared" si="1"/>
        <v>0</v>
      </c>
    </row>
    <row r="74" spans="2:15" ht="19.2" customHeight="1" x14ac:dyDescent="0.3">
      <c r="B74" s="24" t="s">
        <v>35</v>
      </c>
      <c r="C74" s="31">
        <f>SUM(C10+C16+C26+C36+C44+C52+C62+C67+C70)</f>
        <v>1327399788</v>
      </c>
      <c r="D74" s="39">
        <f>D10+D16+D26+D52</f>
        <v>1380411788</v>
      </c>
      <c r="E74" s="29">
        <f>E10+E16</f>
        <v>52506608.670000002</v>
      </c>
      <c r="F74" s="29">
        <f>F16+F10</f>
        <v>103565505.03</v>
      </c>
      <c r="G74" s="29">
        <f>G16+G10</f>
        <v>86262416.299999997</v>
      </c>
      <c r="H74" s="29">
        <f>H26+H16+H10</f>
        <v>88689739.829999998</v>
      </c>
      <c r="I74" s="29">
        <f>I52+I26+I16+I10</f>
        <v>115107190.14999999</v>
      </c>
      <c r="J74" s="29">
        <f>J10+J16+J26</f>
        <v>84501807.779999986</v>
      </c>
      <c r="K74" s="29">
        <f>K10+K16+K26</f>
        <v>107037412.31</v>
      </c>
      <c r="L74" s="29">
        <f>L52+L26+L16+L10</f>
        <v>125061161.56000002</v>
      </c>
      <c r="M74" s="29">
        <f>M10+M16+M26</f>
        <v>83782989.430000007</v>
      </c>
      <c r="N74" s="29">
        <f>N10+N16+N26+N52</f>
        <v>138323763.20999998</v>
      </c>
      <c r="O74" s="31">
        <f>E74+F74+G74+H74+I74+J74+K74+L74+M74+N74</f>
        <v>984838594.26999998</v>
      </c>
    </row>
    <row r="75" spans="2:15" x14ac:dyDescent="0.3">
      <c r="B75" s="22"/>
      <c r="C75" s="18"/>
      <c r="D75" s="36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2:15" x14ac:dyDescent="0.3">
      <c r="B76" s="15" t="s">
        <v>68</v>
      </c>
      <c r="C76" s="18">
        <v>0</v>
      </c>
      <c r="D76" s="36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</row>
    <row r="77" spans="2:15" s="9" customFormat="1" x14ac:dyDescent="0.3">
      <c r="B77" s="17" t="s">
        <v>69</v>
      </c>
      <c r="C77" s="18">
        <v>0</v>
      </c>
      <c r="D77" s="36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8">
        <v>0</v>
      </c>
      <c r="L77" s="18">
        <v>0</v>
      </c>
      <c r="M77" s="18">
        <v>0</v>
      </c>
      <c r="N77" s="18">
        <v>0</v>
      </c>
      <c r="O77" s="23">
        <v>0</v>
      </c>
    </row>
    <row r="78" spans="2:15" ht="27.6" x14ac:dyDescent="0.3">
      <c r="B78" s="19" t="s">
        <v>70</v>
      </c>
      <c r="C78" s="20">
        <v>0</v>
      </c>
      <c r="D78" s="37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</row>
    <row r="79" spans="2:15" ht="27.6" x14ac:dyDescent="0.3">
      <c r="B79" s="19" t="s">
        <v>71</v>
      </c>
      <c r="C79" s="20">
        <v>0</v>
      </c>
      <c r="D79" s="37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</row>
    <row r="80" spans="2:15" s="9" customFormat="1" x14ac:dyDescent="0.3">
      <c r="B80" s="17" t="s">
        <v>72</v>
      </c>
      <c r="C80" s="20">
        <v>0</v>
      </c>
      <c r="D80" s="37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</row>
    <row r="81" spans="2:15" x14ac:dyDescent="0.3">
      <c r="B81" s="19" t="s">
        <v>73</v>
      </c>
      <c r="C81" s="20">
        <v>0</v>
      </c>
      <c r="D81" s="37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</row>
    <row r="82" spans="2:15" x14ac:dyDescent="0.3">
      <c r="B82" s="19" t="s">
        <v>74</v>
      </c>
      <c r="C82" s="20">
        <v>0</v>
      </c>
      <c r="D82" s="37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</row>
    <row r="83" spans="2:15" s="9" customFormat="1" x14ac:dyDescent="0.3">
      <c r="B83" s="17" t="s">
        <v>75</v>
      </c>
      <c r="C83" s="20">
        <v>0</v>
      </c>
      <c r="D83" s="37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</row>
    <row r="84" spans="2:15" ht="27.6" x14ac:dyDescent="0.3">
      <c r="B84" s="19" t="s">
        <v>76</v>
      </c>
      <c r="C84" s="20">
        <v>0</v>
      </c>
      <c r="D84" s="37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</row>
    <row r="85" spans="2:15" ht="19.2" customHeight="1" x14ac:dyDescent="0.3">
      <c r="B85" s="24" t="s">
        <v>77</v>
      </c>
      <c r="C85" s="30">
        <v>0</v>
      </c>
      <c r="D85" s="40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</row>
    <row r="86" spans="2:15" x14ac:dyDescent="0.3">
      <c r="B86" s="26"/>
      <c r="C86" s="18"/>
      <c r="D86" s="36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</row>
    <row r="87" spans="2:15" ht="19.8" customHeight="1" x14ac:dyDescent="0.3">
      <c r="B87" s="42" t="s">
        <v>78</v>
      </c>
      <c r="C87" s="43">
        <f>C74</f>
        <v>1327399788</v>
      </c>
      <c r="D87" s="44">
        <f>D74</f>
        <v>1380411788</v>
      </c>
      <c r="E87" s="45">
        <f t="shared" ref="E87" si="2">E74</f>
        <v>52506608.670000002</v>
      </c>
      <c r="F87" s="45">
        <f t="shared" ref="F87:K87" si="3">F74</f>
        <v>103565505.03</v>
      </c>
      <c r="G87" s="45">
        <f t="shared" si="3"/>
        <v>86262416.299999997</v>
      </c>
      <c r="H87" s="45">
        <f t="shared" si="3"/>
        <v>88689739.829999998</v>
      </c>
      <c r="I87" s="45">
        <f t="shared" si="3"/>
        <v>115107190.14999999</v>
      </c>
      <c r="J87" s="45">
        <f t="shared" si="3"/>
        <v>84501807.779999986</v>
      </c>
      <c r="K87" s="45">
        <f t="shared" si="3"/>
        <v>107037412.31</v>
      </c>
      <c r="L87" s="45">
        <f>L74</f>
        <v>125061161.56000002</v>
      </c>
      <c r="M87" s="45">
        <f>M74</f>
        <v>83782989.430000007</v>
      </c>
      <c r="N87" s="45">
        <f>N74</f>
        <v>138323763.20999998</v>
      </c>
      <c r="O87" s="45">
        <f>E87+F87+G87+H87+I87+J87+K87+L87+M87+N87</f>
        <v>984838594.26999998</v>
      </c>
    </row>
    <row r="88" spans="2:15" x14ac:dyDescent="0.3">
      <c r="B88" s="26" t="s">
        <v>81</v>
      </c>
      <c r="C88" s="26"/>
      <c r="D88" s="41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2:15" x14ac:dyDescent="0.3">
      <c r="B89" s="26" t="s">
        <v>99</v>
      </c>
      <c r="C89" s="26"/>
      <c r="D89" s="41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2:15" x14ac:dyDescent="0.3">
      <c r="B90" s="26" t="s">
        <v>100</v>
      </c>
      <c r="C90" s="26"/>
      <c r="D90" s="41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103" spans="5:15" x14ac:dyDescent="0.3">
      <c r="E103" s="47" t="s">
        <v>92</v>
      </c>
      <c r="F103" s="47"/>
      <c r="G103" s="47"/>
      <c r="H103" s="47"/>
      <c r="I103" s="47"/>
      <c r="J103" s="47"/>
      <c r="K103" s="47"/>
      <c r="L103" s="47"/>
      <c r="M103" s="47"/>
      <c r="N103" s="47"/>
      <c r="O103" s="47"/>
    </row>
    <row r="104" spans="5:15" x14ac:dyDescent="0.3">
      <c r="E104" s="46" t="s">
        <v>93</v>
      </c>
      <c r="F104" s="46"/>
      <c r="G104" s="46"/>
      <c r="H104" s="46"/>
      <c r="I104" s="46"/>
      <c r="J104" s="46"/>
      <c r="K104" s="46"/>
      <c r="L104" s="46"/>
      <c r="M104" s="46"/>
      <c r="N104" s="46"/>
      <c r="O104" s="46"/>
    </row>
  </sheetData>
  <mergeCells count="7">
    <mergeCell ref="E104:O104"/>
    <mergeCell ref="E103:O103"/>
    <mergeCell ref="B2:O2"/>
    <mergeCell ref="B3:O3"/>
    <mergeCell ref="B4:O4"/>
    <mergeCell ref="B5:O5"/>
    <mergeCell ref="B6:O6"/>
  </mergeCells>
  <pageMargins left="0.7" right="0.7" top="0.75" bottom="0.75" header="0.3" footer="0.3"/>
  <pageSetup paperSize="5" scale="43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2025-11-04T18:02:18Z</cp:lastPrinted>
  <dcterms:created xsi:type="dcterms:W3CDTF">2018-04-17T18:57:16Z</dcterms:created>
  <dcterms:modified xsi:type="dcterms:W3CDTF">2025-11-04T18:03:29Z</dcterms:modified>
</cp:coreProperties>
</file>